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RHCC EXECUTIVE COMMITTEE\2022-03-01\"/>
    </mc:Choice>
  </mc:AlternateContent>
  <xr:revisionPtr revIDLastSave="0" documentId="13_ncr:1_{278ED670-A157-4BE5-B65F-A2DE73BE4550}" xr6:coauthVersionLast="36" xr6:coauthVersionMax="36" xr10:uidLastSave="{00000000-0000-0000-0000-000000000000}"/>
  <bookViews>
    <workbookView xWindow="0" yWindow="0" windowWidth="28800" windowHeight="12225" xr2:uid="{AF617636-BFC7-429E-8841-BCDEF3C842C4}"/>
  </bookViews>
  <sheets>
    <sheet name="ERHCC 1-31-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50" i="1"/>
  <c r="S50" i="1" l="1"/>
  <c r="S48" i="1"/>
  <c r="R46" i="1"/>
  <c r="O46" i="1"/>
  <c r="N46" i="1"/>
  <c r="M46" i="1"/>
  <c r="L46" i="1"/>
  <c r="K46" i="1"/>
  <c r="I46" i="1"/>
  <c r="H46" i="1"/>
  <c r="G46" i="1"/>
  <c r="F46" i="1"/>
  <c r="E46" i="1"/>
  <c r="D46" i="1"/>
  <c r="C46" i="1"/>
  <c r="P45" i="1"/>
  <c r="P43" i="1"/>
  <c r="P46" i="1" s="1"/>
  <c r="M38" i="1"/>
  <c r="L38" i="1"/>
  <c r="G38" i="1"/>
  <c r="C38" i="1"/>
  <c r="R37" i="1"/>
  <c r="O37" i="1"/>
  <c r="M37" i="1"/>
  <c r="L37" i="1"/>
  <c r="K37" i="1"/>
  <c r="I37" i="1"/>
  <c r="H37" i="1"/>
  <c r="G37" i="1"/>
  <c r="F37" i="1"/>
  <c r="E37" i="1"/>
  <c r="D37" i="1"/>
  <c r="C37" i="1"/>
  <c r="S36" i="1"/>
  <c r="P36" i="1"/>
  <c r="P35" i="1"/>
  <c r="S35" i="1" s="1"/>
  <c r="S34" i="1"/>
  <c r="P34" i="1"/>
  <c r="P33" i="1"/>
  <c r="S33" i="1" s="1"/>
  <c r="S32" i="1"/>
  <c r="P32" i="1"/>
  <c r="P31" i="1"/>
  <c r="S31" i="1" s="1"/>
  <c r="S30" i="1"/>
  <c r="P30" i="1"/>
  <c r="P29" i="1"/>
  <c r="S29" i="1" s="1"/>
  <c r="S28" i="1"/>
  <c r="P28" i="1"/>
  <c r="P27" i="1"/>
  <c r="S27" i="1" s="1"/>
  <c r="S26" i="1"/>
  <c r="P26" i="1"/>
  <c r="P25" i="1"/>
  <c r="S25" i="1" s="1"/>
  <c r="N24" i="1"/>
  <c r="N37" i="1" s="1"/>
  <c r="P23" i="1"/>
  <c r="S23" i="1" s="1"/>
  <c r="P22" i="1"/>
  <c r="S22" i="1" s="1"/>
  <c r="R20" i="1"/>
  <c r="R38" i="1" s="1"/>
  <c r="R40" i="1" s="1"/>
  <c r="O20" i="1"/>
  <c r="O38" i="1" s="1"/>
  <c r="M20" i="1"/>
  <c r="L20" i="1"/>
  <c r="K20" i="1"/>
  <c r="K38" i="1" s="1"/>
  <c r="I20" i="1"/>
  <c r="I38" i="1" s="1"/>
  <c r="H20" i="1"/>
  <c r="H38" i="1" s="1"/>
  <c r="G20" i="1"/>
  <c r="F20" i="1"/>
  <c r="F38" i="1" s="1"/>
  <c r="E20" i="1"/>
  <c r="E38" i="1" s="1"/>
  <c r="D20" i="1"/>
  <c r="D38" i="1" s="1"/>
  <c r="C20" i="1"/>
  <c r="P19" i="1"/>
  <c r="S19" i="1" s="1"/>
  <c r="S18" i="1"/>
  <c r="P18" i="1"/>
  <c r="P17" i="1"/>
  <c r="S17" i="1" s="1"/>
  <c r="S16" i="1"/>
  <c r="P16" i="1"/>
  <c r="P15" i="1"/>
  <c r="S15" i="1" s="1"/>
  <c r="S14" i="1"/>
  <c r="P14" i="1"/>
  <c r="P13" i="1"/>
  <c r="S13" i="1" s="1"/>
  <c r="S12" i="1"/>
  <c r="P12" i="1"/>
  <c r="P11" i="1"/>
  <c r="S11" i="1" s="1"/>
  <c r="S10" i="1"/>
  <c r="P10" i="1"/>
  <c r="P9" i="1"/>
  <c r="S9" i="1" s="1"/>
  <c r="S8" i="1"/>
  <c r="P8" i="1"/>
  <c r="N7" i="1"/>
  <c r="P7" i="1" s="1"/>
  <c r="S7" i="1" s="1"/>
  <c r="P6" i="1"/>
  <c r="S6" i="1" s="1"/>
  <c r="P5" i="1"/>
  <c r="P20" i="1" s="1"/>
  <c r="S37" i="1" l="1"/>
  <c r="C50" i="1"/>
  <c r="C53" i="1" s="1"/>
  <c r="S5" i="1"/>
  <c r="S20" i="1" s="1"/>
  <c r="N20" i="1"/>
  <c r="N38" i="1" s="1"/>
  <c r="P24" i="1"/>
  <c r="S24" i="1" s="1"/>
  <c r="P37" i="1" l="1"/>
  <c r="P38" i="1" s="1"/>
  <c r="P40" i="1" s="1"/>
  <c r="S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Fehlig</author>
  </authors>
  <commentList>
    <comment ref="I31" authorId="0" shapeId="0" xr:uid="{F8D3AA9B-A713-4703-A192-7F93EB7A1CA5}">
      <text>
        <r>
          <rPr>
            <b/>
            <sz val="9"/>
            <color indexed="81"/>
            <rFont val="Tahoma"/>
            <charset val="1"/>
          </rPr>
          <t>Sarah Fehlig:</t>
        </r>
        <r>
          <rPr>
            <sz val="9"/>
            <color indexed="81"/>
            <rFont val="Tahoma"/>
            <charset val="1"/>
          </rPr>
          <t xml:space="preserve">
Moved to April
</t>
        </r>
      </text>
    </comment>
    <comment ref="H36" authorId="0" shapeId="0" xr:uid="{6690C056-4DF2-4E96-BB4C-BFED4B8CD3D0}">
      <text>
        <r>
          <rPr>
            <b/>
            <sz val="9"/>
            <color indexed="81"/>
            <rFont val="Tahoma"/>
            <charset val="1"/>
          </rPr>
          <t>Sarah Fehlig:</t>
        </r>
        <r>
          <rPr>
            <sz val="9"/>
            <color indexed="81"/>
            <rFont val="Tahoma"/>
            <charset val="1"/>
          </rPr>
          <t xml:space="preserve">
1 person attending</t>
        </r>
      </text>
    </comment>
    <comment ref="A44" authorId="0" shapeId="0" xr:uid="{97BDD855-D7B8-4952-B463-D4DBDCA7DCDE}">
      <text>
        <r>
          <rPr>
            <b/>
            <sz val="9"/>
            <color indexed="81"/>
            <rFont val="Tahoma"/>
            <family val="2"/>
          </rPr>
          <t>Sarah Fehlig:</t>
        </r>
        <r>
          <rPr>
            <sz val="9"/>
            <color indexed="81"/>
            <rFont val="Tahoma"/>
            <family val="2"/>
          </rPr>
          <t xml:space="preserve">
Infectious Dis. Mini-grants</t>
        </r>
      </text>
    </comment>
  </commentList>
</comments>
</file>

<file path=xl/sharedStrings.xml><?xml version="1.0" encoding="utf-8"?>
<sst xmlns="http://schemas.openxmlformats.org/spreadsheetml/2006/main" count="108" uniqueCount="93">
  <si>
    <t>Eastern 2021-2022</t>
  </si>
  <si>
    <t>Actuals</t>
  </si>
  <si>
    <t>Projections</t>
  </si>
  <si>
    <t>Accounts</t>
  </si>
  <si>
    <t>Class ID</t>
  </si>
  <si>
    <t>Jul-2021</t>
  </si>
  <si>
    <t>Aug-2021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</si>
  <si>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</si>
  <si>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</si>
  <si>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</si>
  <si>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</si>
  <si>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</si>
  <si>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</si>
  <si>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</si>
  <si>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</si>
  <si>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</si>
  <si>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Jun-2022</t>
  </si>
  <si>
    <t>FY 21-22</t>
  </si>
  <si>
    <t>Budget</t>
  </si>
  <si>
    <t>Remaining</t>
  </si>
  <si>
    <t xml:space="preserve">    5330 Grant Disbursements</t>
  </si>
  <si>
    <t xml:space="preserve">      Training - ADLS</t>
  </si>
  <si>
    <t>HPP-91-01</t>
  </si>
  <si>
    <t xml:space="preserve">      Training - BDLS</t>
  </si>
  <si>
    <t>HPP-91-02</t>
  </si>
  <si>
    <t xml:space="preserve">      Training - ABLS</t>
  </si>
  <si>
    <t>HPP-91-03</t>
  </si>
  <si>
    <t xml:space="preserve">      Training - Isolation &amp; Quarantine</t>
  </si>
  <si>
    <t>HPP-91-04</t>
  </si>
  <si>
    <t xml:space="preserve">      Training - MOAB</t>
  </si>
  <si>
    <t>HPP-91-05</t>
  </si>
  <si>
    <t xml:space="preserve">      Training - Disaster Mgmt for Water</t>
  </si>
  <si>
    <t>HPP-91-06</t>
  </si>
  <si>
    <t xml:space="preserve">      Training - Cyber Security </t>
  </si>
  <si>
    <t>HPP-91-07</t>
  </si>
  <si>
    <t xml:space="preserve">      Training - COOP</t>
  </si>
  <si>
    <t>HPP-91-08</t>
  </si>
  <si>
    <t xml:space="preserve">      Training - Health Sector Emerg Preparedness</t>
  </si>
  <si>
    <t>HPP-91-09</t>
  </si>
  <si>
    <t xml:space="preserve">      Training - Coalition Surge Test</t>
  </si>
  <si>
    <t>HPP-91-10</t>
  </si>
  <si>
    <t xml:space="preserve">      Regional Meetings</t>
  </si>
  <si>
    <t>HPP-93</t>
  </si>
  <si>
    <t xml:space="preserve">      Executive Committee - Summit</t>
  </si>
  <si>
    <t>HPP-94-04</t>
  </si>
  <si>
    <t xml:space="preserve">      Executive Committee - Meetings</t>
  </si>
  <si>
    <t>HPP-94-05</t>
  </si>
  <si>
    <t xml:space="preserve">      Consulting Services - Marketing</t>
  </si>
  <si>
    <t>HPP-96</t>
  </si>
  <si>
    <t xml:space="preserve">      Juvare Contract</t>
  </si>
  <si>
    <t>HPP-96-01</t>
  </si>
  <si>
    <t xml:space="preserve">      Total</t>
  </si>
  <si>
    <t xml:space="preserve">    5345 Participant Support Costs</t>
  </si>
  <si>
    <t xml:space="preserve">      Training - ADLS Travel</t>
  </si>
  <si>
    <t xml:space="preserve">      Training - BDLS Travel</t>
  </si>
  <si>
    <t xml:space="preserve">      Training - ABLS Travel</t>
  </si>
  <si>
    <t xml:space="preserve">      Training - Isolation &amp; Quarantine Travel</t>
  </si>
  <si>
    <t xml:space="preserve">      Training - MOAB Travel</t>
  </si>
  <si>
    <t xml:space="preserve">      Training - Disaster Mgmt for Water Travel</t>
  </si>
  <si>
    <t xml:space="preserve">      Training - Cyber Security Travel</t>
  </si>
  <si>
    <t xml:space="preserve">      Training - COOP Travel</t>
  </si>
  <si>
    <t xml:space="preserve">      Training - Health Sector Emerg Prep Travel</t>
  </si>
  <si>
    <t xml:space="preserve">      Training - Coalition Surge Test Travel</t>
  </si>
  <si>
    <t xml:space="preserve">      Training - Summer Institute Travel</t>
  </si>
  <si>
    <t xml:space="preserve">      Regional Meetings Travel</t>
  </si>
  <si>
    <t xml:space="preserve">      Executive Committee Travel - Summit</t>
  </si>
  <si>
    <t xml:space="preserve">      Executive Committee Travel - Meetings</t>
  </si>
  <si>
    <t xml:space="preserve">      National Healthcare Coalition Travel</t>
  </si>
  <si>
    <t>HPP-97</t>
  </si>
  <si>
    <t xml:space="preserve">  Total</t>
  </si>
  <si>
    <t>2021-2022 Award</t>
  </si>
  <si>
    <t>Overspent - use CO</t>
  </si>
  <si>
    <t xml:space="preserve">        HPP-Carryover (from HPP COVID 2020-2021)</t>
  </si>
  <si>
    <t>HPP-CO</t>
  </si>
  <si>
    <t xml:space="preserve">        HPP-Carryover (from HPP Eastern 2020-2021 COVID)</t>
  </si>
  <si>
    <t>PPE Cache</t>
  </si>
  <si>
    <t xml:space="preserve">        HPP-Carryover (from HPP Eastern 2020-2021)</t>
  </si>
  <si>
    <t>Family Reunification class/venue/travel</t>
  </si>
  <si>
    <t>Deferred Revenue</t>
  </si>
  <si>
    <t xml:space="preserve">      2021-2022 Award</t>
  </si>
  <si>
    <t xml:space="preserve">       Spent</t>
  </si>
  <si>
    <t xml:space="preserve">      HPP-Carryover (from HPP COVID 2020-2021)</t>
  </si>
  <si>
    <t xml:space="preserve">      HPP-Carryover Eastern 2020-2021</t>
  </si>
  <si>
    <t>Deferred Revenue Balance</t>
  </si>
  <si>
    <t>Class</t>
  </si>
  <si>
    <t>mileage and lodging</t>
  </si>
  <si>
    <t>Family reunification</t>
  </si>
  <si>
    <t>Burn TTX Exercise</t>
  </si>
  <si>
    <t>Budgeted  and Carry-over Left to Spend</t>
  </si>
  <si>
    <t>Budgeted Money Left Over</t>
  </si>
  <si>
    <t>Carry Over Funds Left Over</t>
  </si>
  <si>
    <t>TOTAL LEFT TO SPEND</t>
  </si>
  <si>
    <t>Clinical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</si>
</sst>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68">
    <xf numFmtId="0" fontId="0" fillId="0" borderId="0" xfId="0"/>
    <xf numFmtId="0" fontId="6" fillId="0" borderId="0" xfId="0" applyFont="1"/>
    <xf numFmtId="43" fontId="6" fillId="0" borderId="0" xfId="1" applyFont="1"/>
    <xf numFmtId="0" fontId="7" fillId="2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0" fontId="7" fillId="3" borderId="0" xfId="0" applyNumberFormat="1" applyFont="1" applyFill="1" applyAlignment="1">
      <alignment horizontal="left"/>
    </xf>
    <xf numFmtId="0" fontId="6" fillId="0" borderId="2" xfId="0" applyFont="1" applyBorder="1"/>
    <xf numFmtId="0" fontId="8" fillId="0" borderId="0" xfId="0" applyNumberFormat="1" applyFont="1" applyFill="1" applyAlignment="1">
      <alignment horizontal="left"/>
    </xf>
    <xf numFmtId="43" fontId="8" fillId="0" borderId="0" xfId="1" applyFont="1" applyFill="1" applyAlignment="1">
      <alignment horizontal="right"/>
    </xf>
    <xf numFmtId="43" fontId="6" fillId="0" borderId="2" xfId="0" applyNumberFormat="1" applyFont="1" applyBorder="1"/>
    <xf numFmtId="43" fontId="6" fillId="0" borderId="0" xfId="0" applyNumberFormat="1" applyFont="1"/>
    <xf numFmtId="0" fontId="7" fillId="4" borderId="0" xfId="0" applyNumberFormat="1" applyFont="1" applyFill="1" applyAlignment="1">
      <alignment horizontal="left"/>
    </xf>
    <xf numFmtId="43" fontId="6" fillId="0" borderId="0" xfId="1" applyFont="1" applyFill="1"/>
    <xf numFmtId="43" fontId="6" fillId="4" borderId="0" xfId="1" applyFont="1" applyFill="1"/>
    <xf numFmtId="0" fontId="0" fillId="0" borderId="0" xfId="0" applyBorder="1"/>
    <xf numFmtId="43" fontId="6" fillId="4" borderId="0" xfId="0" applyNumberFormat="1" applyFont="1" applyFill="1"/>
    <xf numFmtId="43" fontId="6" fillId="0" borderId="0" xfId="1" applyFont="1" applyBorder="1"/>
    <xf numFmtId="0" fontId="7" fillId="5" borderId="0" xfId="0" applyNumberFormat="1" applyFont="1" applyFill="1" applyAlignment="1">
      <alignment horizontal="left"/>
    </xf>
    <xf numFmtId="43" fontId="8" fillId="5" borderId="0" xfId="1" applyFont="1" applyFill="1" applyAlignment="1">
      <alignment horizontal="right"/>
    </xf>
    <xf numFmtId="43" fontId="6" fillId="5" borderId="0" xfId="0" applyNumberFormat="1" applyFont="1" applyFill="1"/>
    <xf numFmtId="0" fontId="7" fillId="6" borderId="0" xfId="0" applyNumberFormat="1" applyFont="1" applyFill="1" applyAlignment="1">
      <alignment horizontal="left"/>
    </xf>
    <xf numFmtId="43" fontId="8" fillId="6" borderId="0" xfId="1" applyFont="1" applyFill="1" applyAlignment="1">
      <alignment horizontal="right"/>
    </xf>
    <xf numFmtId="43" fontId="6" fillId="6" borderId="0" xfId="0" applyNumberFormat="1" applyFont="1" applyFill="1"/>
    <xf numFmtId="43" fontId="6" fillId="5" borderId="0" xfId="1" applyFont="1" applyFill="1"/>
    <xf numFmtId="43" fontId="6" fillId="0" borderId="3" xfId="1" applyFont="1" applyBorder="1"/>
    <xf numFmtId="43" fontId="8" fillId="0" borderId="3" xfId="1" applyFont="1" applyFill="1" applyBorder="1" applyAlignment="1">
      <alignment horizontal="right"/>
    </xf>
    <xf numFmtId="43" fontId="6" fillId="0" borderId="4" xfId="0" applyNumberFormat="1" applyFont="1" applyBorder="1"/>
    <xf numFmtId="43" fontId="6" fillId="0" borderId="3" xfId="0" applyNumberFormat="1" applyFont="1" applyBorder="1"/>
    <xf numFmtId="43" fontId="9" fillId="0" borderId="0" xfId="1" applyFont="1"/>
    <xf numFmtId="43" fontId="9" fillId="0" borderId="2" xfId="0" applyNumberFormat="1" applyFont="1" applyBorder="1"/>
    <xf numFmtId="43" fontId="9" fillId="0" borderId="0" xfId="1" applyFont="1" applyBorder="1"/>
    <xf numFmtId="43" fontId="6" fillId="6" borderId="0" xfId="1" applyFont="1" applyFill="1"/>
    <xf numFmtId="43" fontId="8" fillId="6" borderId="3" xfId="1" applyFont="1" applyFill="1" applyBorder="1" applyAlignment="1">
      <alignment horizontal="right"/>
    </xf>
    <xf numFmtId="43" fontId="6" fillId="6" borderId="3" xfId="0" applyNumberFormat="1" applyFont="1" applyFill="1" applyBorder="1"/>
    <xf numFmtId="43" fontId="7" fillId="0" borderId="5" xfId="1" applyFont="1" applyFill="1" applyBorder="1" applyAlignment="1">
      <alignment horizontal="right"/>
    </xf>
    <xf numFmtId="43" fontId="9" fillId="0" borderId="6" xfId="0" applyNumberFormat="1" applyFont="1" applyBorder="1"/>
    <xf numFmtId="43" fontId="9" fillId="0" borderId="5" xfId="1" applyFont="1" applyBorder="1"/>
    <xf numFmtId="43" fontId="9" fillId="0" borderId="5" xfId="0" applyNumberFormat="1" applyFont="1" applyFill="1" applyBorder="1"/>
    <xf numFmtId="0" fontId="7" fillId="0" borderId="0" xfId="0" applyNumberFormat="1" applyFont="1" applyFill="1" applyAlignment="1">
      <alignment horizontal="left"/>
    </xf>
    <xf numFmtId="43" fontId="7" fillId="0" borderId="0" xfId="1" applyFont="1" applyFill="1" applyBorder="1" applyAlignment="1">
      <alignment horizontal="right"/>
    </xf>
    <xf numFmtId="43" fontId="10" fillId="0" borderId="7" xfId="1" applyFont="1" applyBorder="1"/>
    <xf numFmtId="43" fontId="10" fillId="0" borderId="8" xfId="1" applyFont="1" applyBorder="1"/>
    <xf numFmtId="43" fontId="11" fillId="0" borderId="0" xfId="0" applyNumberFormat="1" applyFont="1" applyFill="1" applyBorder="1"/>
    <xf numFmtId="43" fontId="12" fillId="7" borderId="9" xfId="1" applyFont="1" applyFill="1" applyBorder="1"/>
    <xf numFmtId="43" fontId="10" fillId="0" borderId="0" xfId="1" applyFont="1" applyBorder="1"/>
    <xf numFmtId="0" fontId="0" fillId="0" borderId="0" xfId="0" applyFill="1"/>
    <xf numFmtId="43" fontId="8" fillId="5" borderId="0" xfId="1" applyFont="1" applyFill="1" applyBorder="1" applyAlignment="1">
      <alignment horizontal="right"/>
    </xf>
    <xf numFmtId="43" fontId="6" fillId="0" borderId="10" xfId="0" applyNumberFormat="1" applyFont="1" applyBorder="1"/>
    <xf numFmtId="43" fontId="13" fillId="7" borderId="9" xfId="0" applyNumberFormat="1" applyFont="1" applyFill="1" applyBorder="1"/>
    <xf numFmtId="43" fontId="0" fillId="0" borderId="0" xfId="1" applyFont="1"/>
    <xf numFmtId="43" fontId="0" fillId="0" borderId="3" xfId="1" applyFont="1" applyBorder="1"/>
    <xf numFmtId="43" fontId="10" fillId="4" borderId="0" xfId="1" applyFont="1" applyFill="1"/>
    <xf numFmtId="0" fontId="6" fillId="0" borderId="0" xfId="0" applyFont="1" applyAlignment="1">
      <alignment wrapText="1"/>
    </xf>
    <xf numFmtId="2" fontId="6" fillId="0" borderId="0" xfId="0" applyNumberFormat="1" applyFont="1"/>
    <xf numFmtId="43" fontId="6" fillId="0" borderId="11" xfId="0" applyNumberFormat="1" applyFont="1" applyBorder="1"/>
    <xf numFmtId="164" fontId="18" fillId="0" borderId="0" xfId="0" applyNumberFormat="1" applyFont="1"/>
    <xf numFmtId="164" fontId="6" fillId="0" borderId="0" xfId="0" applyNumberFormat="1" applyFont="1"/>
    <xf numFmtId="164" fontId="9" fillId="0" borderId="12" xfId="0" applyNumberFormat="1" applyFont="1" applyBorder="1"/>
    <xf numFmtId="164" fontId="20" fillId="0" borderId="9" xfId="0" applyNumberFormat="1" applyFont="1" applyBorder="1"/>
    <xf numFmtId="0" fontId="19" fillId="0" borderId="14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0" xfId="2" applyFont="1" applyAlignment="1">
      <alignment horizontal="center"/>
    </xf>
    <xf numFmtId="0" fontId="3" fillId="0" borderId="1" xfId="3" applyAlignment="1">
      <alignment horizontal="center"/>
    </xf>
  </cellXfs>
  <cellStyles count="4">
    <cellStyle name="Comma" xfId="1" builtinId="3"/>
    <cellStyle name="Heading 3" xfId="3" builtinId="18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AB46-6BDA-413B-8EC2-ABF6F4B8519B}">
  <dimension ref="A1:T55"/>
  <sheetViews>
    <sheetView tabSelected="1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P60" sqref="P60"/>
    </sheetView>
  </sheetViews>
  <sheetFormatPr defaultRowHeight="15" x14ac:dyDescent="0.25"/>
  <cols>
    <col min="1" max="1" width="48.7109375" customWidth="1"/>
    <col min="3" max="3" width="12.140625" bestFit="1" customWidth="1"/>
    <col min="4" max="4" width="9.28515625" style="1" bestFit="1" customWidth="1"/>
    <col min="5" max="5" width="9.28515625" bestFit="1" customWidth="1"/>
    <col min="6" max="6" width="10" bestFit="1" customWidth="1"/>
    <col min="7" max="7" width="9.28515625" bestFit="1" customWidth="1"/>
    <col min="8" max="8" width="10.5703125" bestFit="1" customWidth="1"/>
    <col min="9" max="9" width="9.28515625" bestFit="1" customWidth="1"/>
    <col min="10" max="10" width="3" customWidth="1"/>
    <col min="11" max="11" width="9.28515625" bestFit="1" customWidth="1"/>
    <col min="12" max="14" width="10" bestFit="1" customWidth="1"/>
    <col min="15" max="15" width="10.5703125" bestFit="1" customWidth="1"/>
    <col min="16" max="16" width="14.5703125" style="1" bestFit="1" customWidth="1"/>
    <col min="17" max="17" width="3" customWidth="1"/>
    <col min="18" max="18" width="12" style="2" bestFit="1" customWidth="1"/>
    <col min="19" max="19" width="15.7109375" style="1" customWidth="1"/>
  </cols>
  <sheetData>
    <row r="1" spans="1:19" ht="23.25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5.75" thickBot="1" x14ac:dyDescent="0.3">
      <c r="C2" s="67" t="s">
        <v>1</v>
      </c>
      <c r="D2" s="67"/>
      <c r="E2" s="67"/>
      <c r="F2" s="67"/>
      <c r="G2" s="67"/>
      <c r="H2" s="67"/>
      <c r="I2" s="67"/>
      <c r="K2" s="67" t="s">
        <v>2</v>
      </c>
      <c r="L2" s="67"/>
      <c r="M2" s="67"/>
      <c r="N2" s="67"/>
      <c r="O2" s="67"/>
    </row>
    <row r="3" spans="1:19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/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R3" s="5" t="s">
        <v>18</v>
      </c>
      <c r="S3" s="5" t="s">
        <v>19</v>
      </c>
    </row>
    <row r="4" spans="1:19" x14ac:dyDescent="0.25">
      <c r="A4" s="6" t="s">
        <v>20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7"/>
    </row>
    <row r="5" spans="1:19" x14ac:dyDescent="0.25">
      <c r="A5" s="6" t="s">
        <v>21</v>
      </c>
      <c r="B5" s="8" t="s">
        <v>22</v>
      </c>
      <c r="C5" s="2"/>
      <c r="D5" s="2"/>
      <c r="E5" s="2"/>
      <c r="F5" s="2"/>
      <c r="G5" s="2"/>
      <c r="H5" s="2"/>
      <c r="I5" s="2"/>
      <c r="J5" s="2"/>
      <c r="K5" s="2"/>
      <c r="L5" s="2"/>
      <c r="M5" s="9"/>
      <c r="N5" s="9">
        <v>10000</v>
      </c>
      <c r="O5" s="2"/>
      <c r="P5" s="10">
        <f t="shared" ref="P5:P19" si="0">SUM(C5:O5)</f>
        <v>10000</v>
      </c>
      <c r="R5" s="2">
        <v>10000</v>
      </c>
      <c r="S5" s="11">
        <f>R5-P5</f>
        <v>0</v>
      </c>
    </row>
    <row r="6" spans="1:19" x14ac:dyDescent="0.25">
      <c r="A6" s="6" t="s">
        <v>23</v>
      </c>
      <c r="B6" s="8" t="s">
        <v>24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0">
        <f t="shared" si="0"/>
        <v>0</v>
      </c>
      <c r="R6" s="2">
        <v>0</v>
      </c>
      <c r="S6" s="11">
        <f t="shared" ref="S6:S19" si="1">R6-P6</f>
        <v>0</v>
      </c>
    </row>
    <row r="7" spans="1:19" x14ac:dyDescent="0.25">
      <c r="A7" s="12" t="s">
        <v>25</v>
      </c>
      <c r="B7" s="8" t="s">
        <v>26</v>
      </c>
      <c r="C7" s="2"/>
      <c r="D7" s="2"/>
      <c r="E7" s="2"/>
      <c r="F7" s="2"/>
      <c r="G7" s="2"/>
      <c r="H7" s="2"/>
      <c r="I7" s="2"/>
      <c r="J7" s="2"/>
      <c r="K7" s="2"/>
      <c r="L7" s="13">
        <v>0</v>
      </c>
      <c r="M7" s="2"/>
      <c r="N7" s="14">
        <f>10500*2</f>
        <v>21000</v>
      </c>
      <c r="O7" s="2"/>
      <c r="P7" s="10">
        <f t="shared" si="0"/>
        <v>21000</v>
      </c>
      <c r="Q7" s="15"/>
      <c r="R7" s="2">
        <v>0</v>
      </c>
      <c r="S7" s="16">
        <f t="shared" si="1"/>
        <v>-21000</v>
      </c>
    </row>
    <row r="8" spans="1:19" x14ac:dyDescent="0.25">
      <c r="A8" s="6" t="s">
        <v>27</v>
      </c>
      <c r="B8" s="8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">
        <f t="shared" si="0"/>
        <v>0</v>
      </c>
      <c r="Q8" s="15"/>
      <c r="R8" s="17">
        <v>0</v>
      </c>
      <c r="S8" s="11">
        <f t="shared" si="1"/>
        <v>0</v>
      </c>
    </row>
    <row r="9" spans="1:19" x14ac:dyDescent="0.25">
      <c r="A9" s="18" t="s">
        <v>29</v>
      </c>
      <c r="B9" s="8" t="s">
        <v>30</v>
      </c>
      <c r="C9" s="2"/>
      <c r="D9" s="2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10">
        <f t="shared" si="0"/>
        <v>0</v>
      </c>
      <c r="Q9" s="15"/>
      <c r="R9" s="17">
        <v>1500</v>
      </c>
      <c r="S9" s="20">
        <f t="shared" si="1"/>
        <v>1500</v>
      </c>
    </row>
    <row r="10" spans="1:19" x14ac:dyDescent="0.25">
      <c r="A10" s="6" t="s">
        <v>31</v>
      </c>
      <c r="B10" s="8" t="s">
        <v>32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">
        <f t="shared" si="0"/>
        <v>0</v>
      </c>
      <c r="Q10" s="15"/>
      <c r="R10" s="17">
        <v>0</v>
      </c>
      <c r="S10" s="11">
        <f t="shared" si="1"/>
        <v>0</v>
      </c>
    </row>
    <row r="11" spans="1:19" x14ac:dyDescent="0.25">
      <c r="A11" s="6" t="s">
        <v>33</v>
      </c>
      <c r="B11" s="8" t="s">
        <v>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">
        <f t="shared" si="0"/>
        <v>0</v>
      </c>
      <c r="Q11" s="15"/>
      <c r="R11" s="17">
        <v>0</v>
      </c>
      <c r="S11" s="11">
        <f t="shared" si="1"/>
        <v>0</v>
      </c>
    </row>
    <row r="12" spans="1:19" x14ac:dyDescent="0.25">
      <c r="A12" s="18" t="s">
        <v>35</v>
      </c>
      <c r="B12" s="8" t="s">
        <v>36</v>
      </c>
      <c r="C12" s="2"/>
      <c r="D12" s="2"/>
      <c r="E12" s="2"/>
      <c r="F12" s="19"/>
      <c r="G12" s="2"/>
      <c r="H12" s="2"/>
      <c r="I12" s="2"/>
      <c r="J12" s="2"/>
      <c r="K12" s="2"/>
      <c r="L12" s="2"/>
      <c r="M12" s="2"/>
      <c r="N12" s="2"/>
      <c r="O12" s="2"/>
      <c r="P12" s="10">
        <f t="shared" si="0"/>
        <v>0</v>
      </c>
      <c r="Q12" s="15"/>
      <c r="R12" s="17">
        <v>20000</v>
      </c>
      <c r="S12" s="20">
        <f t="shared" si="1"/>
        <v>20000</v>
      </c>
    </row>
    <row r="13" spans="1:19" x14ac:dyDescent="0.25">
      <c r="A13" s="6" t="s">
        <v>37</v>
      </c>
      <c r="B13" s="8" t="s">
        <v>38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">
        <f t="shared" si="0"/>
        <v>0</v>
      </c>
      <c r="Q13" s="15"/>
      <c r="R13" s="17">
        <v>0</v>
      </c>
      <c r="S13" s="11">
        <f t="shared" si="1"/>
        <v>0</v>
      </c>
    </row>
    <row r="14" spans="1:19" x14ac:dyDescent="0.25">
      <c r="A14" s="6" t="s">
        <v>39</v>
      </c>
      <c r="B14" s="8" t="s">
        <v>40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">
        <f t="shared" si="0"/>
        <v>0</v>
      </c>
      <c r="Q14" s="15"/>
      <c r="R14" s="17">
        <v>0</v>
      </c>
      <c r="S14" s="11">
        <f t="shared" si="1"/>
        <v>0</v>
      </c>
    </row>
    <row r="15" spans="1:19" x14ac:dyDescent="0.25">
      <c r="A15" s="21" t="s">
        <v>41</v>
      </c>
      <c r="B15" s="8" t="s">
        <v>42</v>
      </c>
      <c r="C15" s="2"/>
      <c r="D15" s="2"/>
      <c r="E15" s="2"/>
      <c r="F15" s="2"/>
      <c r="G15" s="19"/>
      <c r="H15" s="2"/>
      <c r="I15" s="2"/>
      <c r="J15" s="2"/>
      <c r="K15" s="2"/>
      <c r="L15" s="2"/>
      <c r="M15" s="2"/>
      <c r="N15" s="22">
        <v>2500</v>
      </c>
      <c r="O15" s="2"/>
      <c r="P15" s="10">
        <f t="shared" si="0"/>
        <v>2500</v>
      </c>
      <c r="Q15" s="15"/>
      <c r="R15" s="17">
        <v>3000</v>
      </c>
      <c r="S15" s="23">
        <f t="shared" si="1"/>
        <v>500</v>
      </c>
    </row>
    <row r="16" spans="1:19" x14ac:dyDescent="0.25">
      <c r="A16" s="18" t="s">
        <v>43</v>
      </c>
      <c r="B16" s="8" t="s">
        <v>44</v>
      </c>
      <c r="C16" s="2"/>
      <c r="D16" s="2"/>
      <c r="E16" s="2"/>
      <c r="F16" s="2"/>
      <c r="G16" s="2"/>
      <c r="H16" s="2"/>
      <c r="I16" s="19"/>
      <c r="J16" s="2"/>
      <c r="K16" s="2"/>
      <c r="L16" s="2"/>
      <c r="M16" s="2"/>
      <c r="N16" s="2"/>
      <c r="O16" s="2"/>
      <c r="P16" s="10">
        <f t="shared" si="0"/>
        <v>0</v>
      </c>
      <c r="Q16" s="15"/>
      <c r="R16" s="17">
        <v>1500</v>
      </c>
      <c r="S16" s="20">
        <f t="shared" si="1"/>
        <v>1500</v>
      </c>
    </row>
    <row r="17" spans="1:20" x14ac:dyDescent="0.25">
      <c r="A17" s="18" t="s">
        <v>45</v>
      </c>
      <c r="B17" s="8" t="s">
        <v>46</v>
      </c>
      <c r="C17" s="2"/>
      <c r="D17" s="24"/>
      <c r="E17" s="2"/>
      <c r="F17" s="2"/>
      <c r="G17" s="2"/>
      <c r="H17" s="2"/>
      <c r="I17" s="2"/>
      <c r="J17" s="2"/>
      <c r="K17" s="2"/>
      <c r="L17" s="2"/>
      <c r="M17" s="2"/>
      <c r="N17" s="19"/>
      <c r="O17" s="2"/>
      <c r="P17" s="10">
        <f t="shared" si="0"/>
        <v>0</v>
      </c>
      <c r="Q17" s="15"/>
      <c r="R17" s="17">
        <v>1000</v>
      </c>
      <c r="S17" s="20">
        <f t="shared" si="1"/>
        <v>1000</v>
      </c>
    </row>
    <row r="18" spans="1:20" x14ac:dyDescent="0.25">
      <c r="A18" s="6" t="s">
        <v>47</v>
      </c>
      <c r="B18" s="8" t="s">
        <v>48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">
        <f t="shared" si="0"/>
        <v>0</v>
      </c>
      <c r="Q18" s="15"/>
      <c r="R18" s="17">
        <v>0</v>
      </c>
      <c r="S18" s="11">
        <f t="shared" si="1"/>
        <v>0</v>
      </c>
    </row>
    <row r="19" spans="1:20" x14ac:dyDescent="0.25">
      <c r="A19" s="6" t="s">
        <v>49</v>
      </c>
      <c r="B19" s="8" t="s">
        <v>50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6">
        <v>7008.75</v>
      </c>
      <c r="P19" s="27">
        <f t="shared" si="0"/>
        <v>7008.75</v>
      </c>
      <c r="Q19" s="15"/>
      <c r="R19" s="25">
        <v>7008.75</v>
      </c>
      <c r="S19" s="28">
        <f t="shared" si="1"/>
        <v>0</v>
      </c>
    </row>
    <row r="20" spans="1:20" x14ac:dyDescent="0.25">
      <c r="A20" s="6" t="s">
        <v>51</v>
      </c>
      <c r="C20" s="29">
        <f t="shared" ref="C20:H20" si="2">SUM(C5:C19)</f>
        <v>0</v>
      </c>
      <c r="D20" s="29">
        <f t="shared" si="2"/>
        <v>0</v>
      </c>
      <c r="E20" s="29">
        <f t="shared" si="2"/>
        <v>0</v>
      </c>
      <c r="F20" s="29">
        <f t="shared" si="2"/>
        <v>0</v>
      </c>
      <c r="G20" s="29">
        <f t="shared" si="2"/>
        <v>0</v>
      </c>
      <c r="H20" s="29">
        <f t="shared" si="2"/>
        <v>0</v>
      </c>
      <c r="I20" s="29">
        <f>SUM(I5:I19)</f>
        <v>0</v>
      </c>
      <c r="J20" s="29"/>
      <c r="K20" s="29">
        <f t="shared" ref="K20:O20" si="3">SUM(K5:K19)</f>
        <v>0</v>
      </c>
      <c r="L20" s="29">
        <f t="shared" si="3"/>
        <v>0</v>
      </c>
      <c r="M20" s="29">
        <f t="shared" si="3"/>
        <v>0</v>
      </c>
      <c r="N20" s="29">
        <f t="shared" si="3"/>
        <v>33500</v>
      </c>
      <c r="O20" s="29">
        <f t="shared" si="3"/>
        <v>7008.75</v>
      </c>
      <c r="P20" s="30">
        <f>SUM(P5:P19)</f>
        <v>40508.75</v>
      </c>
      <c r="Q20" s="15"/>
      <c r="R20" s="31">
        <f>SUM(R5:R19)</f>
        <v>44008.75</v>
      </c>
      <c r="S20" s="11">
        <f>SUM(S5:S19)</f>
        <v>3500</v>
      </c>
    </row>
    <row r="21" spans="1:20" x14ac:dyDescent="0.25">
      <c r="A21" s="6" t="s">
        <v>52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7"/>
      <c r="Q21" s="15"/>
      <c r="R21" s="17"/>
    </row>
    <row r="22" spans="1:20" x14ac:dyDescent="0.25">
      <c r="A22" s="6" t="s">
        <v>53</v>
      </c>
      <c r="B22" s="8" t="s">
        <v>22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9"/>
      <c r="N22" s="19">
        <v>5000</v>
      </c>
      <c r="O22" s="2"/>
      <c r="P22" s="10">
        <f t="shared" ref="P22:P36" si="4">SUM(C22:O22)</f>
        <v>5000</v>
      </c>
      <c r="Q22" s="15"/>
      <c r="R22" s="17">
        <v>3000</v>
      </c>
      <c r="S22" s="11">
        <f>R22-P22</f>
        <v>-2000</v>
      </c>
    </row>
    <row r="23" spans="1:20" x14ac:dyDescent="0.25">
      <c r="A23" s="6" t="s">
        <v>54</v>
      </c>
      <c r="B23" s="8" t="s">
        <v>24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0">
        <f t="shared" si="4"/>
        <v>0</v>
      </c>
      <c r="Q23" s="15"/>
      <c r="R23" s="17">
        <v>0</v>
      </c>
      <c r="S23" s="11">
        <f t="shared" ref="S23:S36" si="5">R23-P23</f>
        <v>0</v>
      </c>
    </row>
    <row r="24" spans="1:20" x14ac:dyDescent="0.25">
      <c r="A24" s="12" t="s">
        <v>55</v>
      </c>
      <c r="B24" s="8" t="s">
        <v>26</v>
      </c>
      <c r="C24" s="2"/>
      <c r="D24" s="2"/>
      <c r="E24" s="2"/>
      <c r="F24" s="2"/>
      <c r="G24" s="2"/>
      <c r="H24" s="2"/>
      <c r="I24" s="2"/>
      <c r="J24" s="2"/>
      <c r="K24" s="2"/>
      <c r="L24" s="13">
        <v>0</v>
      </c>
      <c r="M24" s="2"/>
      <c r="N24" s="14">
        <f>25*400</f>
        <v>10000</v>
      </c>
      <c r="O24" s="2"/>
      <c r="P24" s="10">
        <f t="shared" si="4"/>
        <v>10000</v>
      </c>
      <c r="Q24" s="15"/>
      <c r="R24" s="17">
        <v>0</v>
      </c>
      <c r="S24" s="16">
        <f t="shared" si="5"/>
        <v>-10000</v>
      </c>
    </row>
    <row r="25" spans="1:20" x14ac:dyDescent="0.25">
      <c r="A25" s="6" t="s">
        <v>56</v>
      </c>
      <c r="B25" s="8" t="s">
        <v>28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">
        <f t="shared" si="4"/>
        <v>0</v>
      </c>
      <c r="Q25" s="15"/>
      <c r="R25" s="17">
        <v>0</v>
      </c>
      <c r="S25" s="11">
        <f t="shared" si="5"/>
        <v>0</v>
      </c>
    </row>
    <row r="26" spans="1:20" x14ac:dyDescent="0.25">
      <c r="A26" s="6" t="s">
        <v>57</v>
      </c>
      <c r="B26" s="8" t="s">
        <v>30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0">
        <f t="shared" si="4"/>
        <v>0</v>
      </c>
      <c r="Q26" s="15"/>
      <c r="R26" s="17">
        <v>0</v>
      </c>
      <c r="S26" s="11">
        <f t="shared" si="5"/>
        <v>0</v>
      </c>
    </row>
    <row r="27" spans="1:20" x14ac:dyDescent="0.25">
      <c r="A27" s="6" t="s">
        <v>58</v>
      </c>
      <c r="B27" s="8" t="s">
        <v>32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0">
        <f t="shared" si="4"/>
        <v>0</v>
      </c>
      <c r="Q27" s="15"/>
      <c r="R27" s="17">
        <v>0</v>
      </c>
      <c r="S27" s="11">
        <f t="shared" si="5"/>
        <v>0</v>
      </c>
    </row>
    <row r="28" spans="1:20" x14ac:dyDescent="0.25">
      <c r="A28" s="6" t="s">
        <v>59</v>
      </c>
      <c r="B28" s="8" t="s">
        <v>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">
        <f t="shared" si="4"/>
        <v>0</v>
      </c>
      <c r="Q28" s="15"/>
      <c r="R28" s="17">
        <v>0</v>
      </c>
      <c r="S28" s="11">
        <f t="shared" si="5"/>
        <v>0</v>
      </c>
    </row>
    <row r="29" spans="1:20" x14ac:dyDescent="0.25">
      <c r="A29" s="18" t="s">
        <v>60</v>
      </c>
      <c r="B29" s="8" t="s">
        <v>36</v>
      </c>
      <c r="C29" s="2"/>
      <c r="D29" s="2"/>
      <c r="E29" s="2"/>
      <c r="F29" s="19"/>
      <c r="G29" s="2"/>
      <c r="H29" s="2"/>
      <c r="I29" s="2"/>
      <c r="J29" s="2"/>
      <c r="K29" s="2"/>
      <c r="L29" s="2"/>
      <c r="M29" s="2"/>
      <c r="N29" s="2"/>
      <c r="O29" s="2"/>
      <c r="P29" s="10">
        <f t="shared" si="4"/>
        <v>0</v>
      </c>
      <c r="Q29" s="15"/>
      <c r="R29" s="17">
        <v>2000</v>
      </c>
      <c r="S29" s="20">
        <f t="shared" si="5"/>
        <v>2000</v>
      </c>
    </row>
    <row r="30" spans="1:20" x14ac:dyDescent="0.25">
      <c r="A30" s="6" t="s">
        <v>61</v>
      </c>
      <c r="B30" s="8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>
        <f t="shared" si="4"/>
        <v>0</v>
      </c>
      <c r="Q30" s="15"/>
      <c r="R30" s="17">
        <v>0</v>
      </c>
      <c r="S30" s="11">
        <f t="shared" si="5"/>
        <v>0</v>
      </c>
      <c r="T30" s="15"/>
    </row>
    <row r="31" spans="1:20" x14ac:dyDescent="0.25">
      <c r="A31" s="18" t="s">
        <v>62</v>
      </c>
      <c r="B31" s="8" t="s">
        <v>40</v>
      </c>
      <c r="C31" s="2"/>
      <c r="D31" s="2"/>
      <c r="E31" s="2"/>
      <c r="F31" s="2"/>
      <c r="G31" s="2"/>
      <c r="H31" s="2"/>
      <c r="I31" s="19"/>
      <c r="J31" s="2"/>
      <c r="K31" s="2"/>
      <c r="L31" s="2"/>
      <c r="M31" s="19"/>
      <c r="N31" s="2"/>
      <c r="O31" s="2"/>
      <c r="P31" s="10">
        <f t="shared" si="4"/>
        <v>0</v>
      </c>
      <c r="Q31" s="15"/>
      <c r="R31" s="17">
        <v>1000</v>
      </c>
      <c r="S31" s="20">
        <f t="shared" si="5"/>
        <v>1000</v>
      </c>
    </row>
    <row r="32" spans="1:20" x14ac:dyDescent="0.25">
      <c r="A32" s="18" t="s">
        <v>63</v>
      </c>
      <c r="B32" s="8"/>
      <c r="C32" s="24"/>
      <c r="D32" s="2"/>
      <c r="E32" s="2"/>
      <c r="F32" s="2"/>
      <c r="G32" s="2"/>
      <c r="H32" s="2"/>
      <c r="I32" s="9"/>
      <c r="J32" s="2"/>
      <c r="K32" s="2"/>
      <c r="L32" s="2"/>
      <c r="M32" s="2"/>
      <c r="N32" s="2"/>
      <c r="O32" s="2"/>
      <c r="P32" s="10">
        <f t="shared" si="4"/>
        <v>0</v>
      </c>
      <c r="Q32" s="15"/>
      <c r="R32" s="17">
        <v>2000</v>
      </c>
      <c r="S32" s="20">
        <f t="shared" si="5"/>
        <v>2000</v>
      </c>
    </row>
    <row r="33" spans="1:20" x14ac:dyDescent="0.25">
      <c r="A33" s="21" t="s">
        <v>64</v>
      </c>
      <c r="B33" s="8" t="s">
        <v>42</v>
      </c>
      <c r="C33" s="2"/>
      <c r="D33" s="2"/>
      <c r="E33" s="2"/>
      <c r="F33" s="2"/>
      <c r="G33" s="19"/>
      <c r="H33" s="2"/>
      <c r="I33" s="2"/>
      <c r="J33" s="2"/>
      <c r="K33" s="2"/>
      <c r="L33" s="2"/>
      <c r="M33" s="2"/>
      <c r="N33" s="22">
        <v>2000</v>
      </c>
      <c r="O33" s="2"/>
      <c r="P33" s="10">
        <f t="shared" si="4"/>
        <v>2000</v>
      </c>
      <c r="Q33" s="15"/>
      <c r="R33" s="17">
        <v>4000</v>
      </c>
      <c r="S33" s="23">
        <f t="shared" si="5"/>
        <v>2000</v>
      </c>
    </row>
    <row r="34" spans="1:20" x14ac:dyDescent="0.25">
      <c r="A34" s="6" t="s">
        <v>65</v>
      </c>
      <c r="B34" s="8" t="s">
        <v>44</v>
      </c>
      <c r="C34" s="2"/>
      <c r="D34" s="2"/>
      <c r="E34" s="2"/>
      <c r="F34" s="2"/>
      <c r="G34" s="2"/>
      <c r="H34" s="2"/>
      <c r="I34" s="19"/>
      <c r="J34" s="2"/>
      <c r="K34" s="2"/>
      <c r="L34" s="2"/>
      <c r="M34" s="2"/>
      <c r="N34" s="2"/>
      <c r="O34" s="2"/>
      <c r="P34" s="10">
        <f t="shared" si="4"/>
        <v>0</v>
      </c>
      <c r="Q34" s="15"/>
      <c r="R34" s="17">
        <v>1500</v>
      </c>
      <c r="S34" s="20">
        <f t="shared" si="5"/>
        <v>1500</v>
      </c>
    </row>
    <row r="35" spans="1:20" x14ac:dyDescent="0.25">
      <c r="A35" s="21" t="s">
        <v>66</v>
      </c>
      <c r="B35" s="8" t="s">
        <v>46</v>
      </c>
      <c r="C35" s="2"/>
      <c r="D35" s="32">
        <v>569.72</v>
      </c>
      <c r="E35" s="2"/>
      <c r="F35" s="2"/>
      <c r="G35" s="2"/>
      <c r="H35" s="2"/>
      <c r="I35" s="2"/>
      <c r="J35" s="9"/>
      <c r="K35" s="2"/>
      <c r="L35" s="2"/>
      <c r="M35" s="2"/>
      <c r="N35" s="19"/>
      <c r="O35" s="2"/>
      <c r="P35" s="10">
        <f t="shared" si="4"/>
        <v>569.72</v>
      </c>
      <c r="Q35" s="15"/>
      <c r="R35" s="17">
        <v>2000</v>
      </c>
      <c r="S35" s="23">
        <f t="shared" si="5"/>
        <v>1430.28</v>
      </c>
    </row>
    <row r="36" spans="1:20" x14ac:dyDescent="0.25">
      <c r="A36" s="21" t="s">
        <v>67</v>
      </c>
      <c r="B36" s="8" t="s">
        <v>68</v>
      </c>
      <c r="C36" s="25"/>
      <c r="D36" s="25"/>
      <c r="E36" s="25"/>
      <c r="F36" s="25"/>
      <c r="G36" s="25"/>
      <c r="H36" s="33">
        <v>2600.58</v>
      </c>
      <c r="I36" s="25"/>
      <c r="J36" s="25"/>
      <c r="K36" s="25"/>
      <c r="L36" s="25"/>
      <c r="M36" s="25"/>
      <c r="N36" s="25"/>
      <c r="O36" s="25"/>
      <c r="P36" s="27">
        <f t="shared" si="4"/>
        <v>2600.58</v>
      </c>
      <c r="R36" s="25">
        <v>20000</v>
      </c>
      <c r="S36" s="34">
        <f t="shared" si="5"/>
        <v>17399.419999999998</v>
      </c>
    </row>
    <row r="37" spans="1:20" x14ac:dyDescent="0.25">
      <c r="A37" s="6" t="s">
        <v>51</v>
      </c>
      <c r="C37" s="2">
        <f>SUM(C22:C36)</f>
        <v>0</v>
      </c>
      <c r="D37" s="2">
        <f t="shared" ref="D37:O37" si="6">SUM(D22:D36)</f>
        <v>569.72</v>
      </c>
      <c r="E37" s="2">
        <f>SUM(E22:E36)</f>
        <v>0</v>
      </c>
      <c r="F37" s="2">
        <f>SUM(F22:F36)</f>
        <v>0</v>
      </c>
      <c r="G37" s="2">
        <f>SUM(G22:G36)</f>
        <v>0</v>
      </c>
      <c r="H37" s="2">
        <f>SUM(H22:H36)</f>
        <v>2600.58</v>
      </c>
      <c r="I37" s="2">
        <f>SUM(I22:I36)</f>
        <v>0</v>
      </c>
      <c r="J37" s="2"/>
      <c r="K37" s="2">
        <f t="shared" si="6"/>
        <v>0</v>
      </c>
      <c r="L37" s="2">
        <f t="shared" si="6"/>
        <v>0</v>
      </c>
      <c r="M37" s="2">
        <f t="shared" si="6"/>
        <v>0</v>
      </c>
      <c r="N37" s="2">
        <f t="shared" si="6"/>
        <v>17000</v>
      </c>
      <c r="O37" s="2">
        <f t="shared" si="6"/>
        <v>0</v>
      </c>
      <c r="P37" s="10">
        <f>SUM(P22:P36)</f>
        <v>20170.300000000003</v>
      </c>
      <c r="R37" s="2">
        <f>SUM(R22:R36)</f>
        <v>35500</v>
      </c>
      <c r="S37" s="11">
        <f>SUM(S22:S36)</f>
        <v>15329.699999999997</v>
      </c>
    </row>
    <row r="38" spans="1:20" ht="15.75" thickBot="1" x14ac:dyDescent="0.3">
      <c r="A38" s="6" t="s">
        <v>69</v>
      </c>
      <c r="C38" s="35">
        <f>C20+C37</f>
        <v>0</v>
      </c>
      <c r="D38" s="35">
        <f t="shared" ref="D38:O38" si="7">D20+D37</f>
        <v>569.72</v>
      </c>
      <c r="E38" s="35">
        <f>E20+E37</f>
        <v>0</v>
      </c>
      <c r="F38" s="35">
        <f>F20+F37</f>
        <v>0</v>
      </c>
      <c r="G38" s="35">
        <f>G20+G37</f>
        <v>0</v>
      </c>
      <c r="H38" s="35">
        <f>H20+H37</f>
        <v>2600.58</v>
      </c>
      <c r="I38" s="35">
        <f>I20+I37</f>
        <v>0</v>
      </c>
      <c r="J38" s="35"/>
      <c r="K38" s="35">
        <f t="shared" si="7"/>
        <v>0</v>
      </c>
      <c r="L38" s="35">
        <f t="shared" si="7"/>
        <v>0</v>
      </c>
      <c r="M38" s="35">
        <f t="shared" si="7"/>
        <v>0</v>
      </c>
      <c r="N38" s="35">
        <f t="shared" si="7"/>
        <v>50500</v>
      </c>
      <c r="O38" s="35">
        <f t="shared" si="7"/>
        <v>7008.75</v>
      </c>
      <c r="P38" s="36">
        <f>P20+P37</f>
        <v>60679.05</v>
      </c>
      <c r="R38" s="37">
        <f>R20+R37</f>
        <v>79508.75</v>
      </c>
      <c r="S38" s="38">
        <f>S20+S37</f>
        <v>18829.699999999997</v>
      </c>
    </row>
    <row r="39" spans="1:20" ht="17.25" thickTop="1" thickBot="1" x14ac:dyDescent="0.3">
      <c r="A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>
        <v>66448</v>
      </c>
      <c r="R39" s="42">
        <v>66448</v>
      </c>
      <c r="S39" s="43" t="s">
        <v>70</v>
      </c>
    </row>
    <row r="40" spans="1:20" ht="19.5" customHeight="1" thickBot="1" x14ac:dyDescent="0.35">
      <c r="A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4">
        <f>P39-P38</f>
        <v>5768.9499999999971</v>
      </c>
      <c r="R40" s="45">
        <f>R39-R38</f>
        <v>-13060.75</v>
      </c>
      <c r="S40" s="43" t="s">
        <v>71</v>
      </c>
    </row>
    <row r="41" spans="1:20" x14ac:dyDescent="0.25">
      <c r="A41" s="4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9"/>
      <c r="P41" s="10"/>
    </row>
    <row r="42" spans="1:20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9"/>
      <c r="P42" s="10"/>
    </row>
    <row r="43" spans="1:20" x14ac:dyDescent="0.25">
      <c r="A43" s="6" t="s">
        <v>72</v>
      </c>
      <c r="B43" s="8" t="s">
        <v>73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/>
      <c r="P43" s="10">
        <f>SUM(C43:O43)</f>
        <v>0</v>
      </c>
      <c r="R43" s="19">
        <v>11617.7</v>
      </c>
    </row>
    <row r="44" spans="1:20" x14ac:dyDescent="0.25">
      <c r="A44" s="6" t="s">
        <v>74</v>
      </c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/>
      <c r="P44" s="10"/>
      <c r="R44" s="19">
        <v>5905.91</v>
      </c>
      <c r="S44" s="1" t="s">
        <v>75</v>
      </c>
    </row>
    <row r="45" spans="1:20" ht="15.75" thickBot="1" x14ac:dyDescent="0.3">
      <c r="A45" s="6" t="s">
        <v>76</v>
      </c>
      <c r="B45" s="8" t="s">
        <v>73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  <c r="P45" s="27">
        <f>SUM(C45:O45)</f>
        <v>0</v>
      </c>
      <c r="R45" s="47">
        <v>8187.66</v>
      </c>
    </row>
    <row r="46" spans="1:20" ht="20.100000000000001" customHeight="1" thickBot="1" x14ac:dyDescent="0.3">
      <c r="C46" s="11">
        <f>SUM(C43:C45)</f>
        <v>0</v>
      </c>
      <c r="D46" s="11">
        <f t="shared" ref="D46:O46" si="8">SUM(D43:D45)</f>
        <v>0</v>
      </c>
      <c r="E46" s="11">
        <f>SUM(E43:E45)</f>
        <v>0</v>
      </c>
      <c r="F46" s="11">
        <f>SUM(F43:F45)</f>
        <v>0</v>
      </c>
      <c r="G46" s="11">
        <f>SUM(G43:G45)</f>
        <v>0</v>
      </c>
      <c r="H46" s="11">
        <f>SUM(H43:H45)</f>
        <v>0</v>
      </c>
      <c r="I46" s="11">
        <f>SUM(I43:I45)</f>
        <v>0</v>
      </c>
      <c r="J46" s="11"/>
      <c r="K46" s="11">
        <f t="shared" si="8"/>
        <v>0</v>
      </c>
      <c r="L46" s="11">
        <f t="shared" si="8"/>
        <v>0</v>
      </c>
      <c r="M46" s="11">
        <f t="shared" si="8"/>
        <v>0</v>
      </c>
      <c r="N46" s="11">
        <f t="shared" si="8"/>
        <v>0</v>
      </c>
      <c r="O46" s="11">
        <f t="shared" si="8"/>
        <v>0</v>
      </c>
      <c r="P46" s="48">
        <f>SUM(P43:P45)</f>
        <v>0</v>
      </c>
      <c r="R46" s="49">
        <f>SUM(R43:R45)</f>
        <v>25711.27</v>
      </c>
    </row>
    <row r="47" spans="1:20" ht="51.75" x14ac:dyDescent="0.25">
      <c r="S47" s="53" t="s">
        <v>77</v>
      </c>
    </row>
    <row r="48" spans="1:20" x14ac:dyDescent="0.25">
      <c r="A48" s="6" t="s">
        <v>78</v>
      </c>
      <c r="B48" s="50"/>
      <c r="C48" s="50"/>
      <c r="M48" s="63" t="s">
        <v>89</v>
      </c>
      <c r="N48" s="63"/>
      <c r="O48" s="63"/>
      <c r="P48" s="56">
        <v>5768.9499999999971</v>
      </c>
      <c r="S48" s="13">
        <f>17000/2</f>
        <v>8500</v>
      </c>
      <c r="T48" t="s">
        <v>84</v>
      </c>
    </row>
    <row r="49" spans="1:20" x14ac:dyDescent="0.25">
      <c r="A49" s="6" t="s">
        <v>79</v>
      </c>
      <c r="B49" s="50"/>
      <c r="C49" s="50">
        <v>66448</v>
      </c>
      <c r="M49" s="63" t="s">
        <v>90</v>
      </c>
      <c r="N49" s="63"/>
      <c r="O49" s="63"/>
      <c r="P49" s="57">
        <v>25711.27</v>
      </c>
      <c r="S49" s="54">
        <v>5000</v>
      </c>
      <c r="T49" t="s">
        <v>85</v>
      </c>
    </row>
    <row r="50" spans="1:20" x14ac:dyDescent="0.25">
      <c r="A50" s="6" t="s">
        <v>80</v>
      </c>
      <c r="B50" s="50"/>
      <c r="C50" s="50">
        <f>-SUM(C38:H38)</f>
        <v>-3170.3</v>
      </c>
      <c r="L50" s="64" t="s">
        <v>88</v>
      </c>
      <c r="M50" s="64"/>
      <c r="N50" s="64"/>
      <c r="O50" s="65"/>
      <c r="P50" s="58">
        <f>SUM(P48:P49)</f>
        <v>31480.219999999998</v>
      </c>
      <c r="S50" s="55">
        <f>SUM(S48:S49)</f>
        <v>13500</v>
      </c>
    </row>
    <row r="51" spans="1:20" x14ac:dyDescent="0.25">
      <c r="A51" s="6" t="s">
        <v>81</v>
      </c>
      <c r="B51" s="50"/>
      <c r="C51" s="50">
        <v>11617.7</v>
      </c>
      <c r="M51" s="63" t="s">
        <v>86</v>
      </c>
      <c r="N51" s="63"/>
      <c r="O51" s="63"/>
      <c r="P51" s="57">
        <v>13500</v>
      </c>
    </row>
    <row r="52" spans="1:20" x14ac:dyDescent="0.25">
      <c r="A52" s="6" t="s">
        <v>82</v>
      </c>
      <c r="B52" s="50"/>
      <c r="C52" s="51">
        <v>14093.57</v>
      </c>
      <c r="M52" s="63" t="s">
        <v>87</v>
      </c>
      <c r="N52" s="63"/>
      <c r="O52" s="63"/>
      <c r="P52" s="57">
        <v>5000</v>
      </c>
    </row>
    <row r="53" spans="1:20" ht="15.75" thickBot="1" x14ac:dyDescent="0.3">
      <c r="A53" s="6" t="s">
        <v>83</v>
      </c>
      <c r="B53" s="50"/>
      <c r="C53" s="52">
        <f>SUM(C49:C52)</f>
        <v>88988.97</v>
      </c>
      <c r="M53" s="63" t="s">
        <v>92</v>
      </c>
      <c r="N53" s="63"/>
      <c r="O53" s="63"/>
      <c r="P53" s="57">
        <v>1500</v>
      </c>
    </row>
    <row r="54" spans="1:20" ht="16.5" thickBot="1" x14ac:dyDescent="0.3">
      <c r="M54" s="60" t="s">
        <v>91</v>
      </c>
      <c r="N54" s="61"/>
      <c r="O54" s="62"/>
      <c r="P54" s="59">
        <f>SUM(P50-(P51+P52+P53))</f>
        <v>11480.219999999998</v>
      </c>
    </row>
    <row r="55" spans="1:20" x14ac:dyDescent="0.25">
      <c r="A55" s="39"/>
      <c r="P55" s="57"/>
    </row>
  </sheetData>
  <mergeCells count="10">
    <mergeCell ref="M54:O54"/>
    <mergeCell ref="M53:O53"/>
    <mergeCell ref="M48:O48"/>
    <mergeCell ref="M49:O49"/>
    <mergeCell ref="L50:O50"/>
    <mergeCell ref="A1:S1"/>
    <mergeCell ref="C2:I2"/>
    <mergeCell ref="K2:O2"/>
    <mergeCell ref="M51:O51"/>
    <mergeCell ref="M52:O5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ERHCC 1-31-2022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Kavon</dc:creator>
  <cp:lastModifiedBy>Roberta Kavon</cp:lastModifiedBy>
  <dcterms:created xsi:type="dcterms:W3CDTF">2022-02-28T17:08:56Z</dcterms:created>
  <dcterms:modified xsi:type="dcterms:W3CDTF">2022-03-01T04:24:12Z</dcterms:modified>
</cp:coreProperties>
</file>